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Year 1" sheetId="1" r:id="rId1"/>
    <sheet name="Year 2" sheetId="2" r:id="rId2"/>
    <sheet name="Year 3" sheetId="3" r:id="rId3"/>
    <sheet name="Cummulative" sheetId="4" r:id="rId4"/>
  </sheets>
  <definedNames/>
  <calcPr fullCalcOnLoad="1"/>
</workbook>
</file>

<file path=xl/sharedStrings.xml><?xml version="1.0" encoding="utf-8"?>
<sst xmlns="http://schemas.openxmlformats.org/spreadsheetml/2006/main" count="220" uniqueCount="63">
  <si>
    <t>ORGANIZATION</t>
  </si>
  <si>
    <t>PRINCIPAL INVESTIGATOR/PROJECT DIRECTOR</t>
  </si>
  <si>
    <t>A. SENIOR PERSONNEL</t>
  </si>
  <si>
    <t>4.</t>
  </si>
  <si>
    <t>5.</t>
  </si>
  <si>
    <t>University of Colorado at Colorado Springs</t>
  </si>
  <si>
    <t>NSF Funded Person-mos.</t>
  </si>
  <si>
    <t>Cal</t>
  </si>
  <si>
    <t>Acad</t>
  </si>
  <si>
    <t>Sumr</t>
  </si>
  <si>
    <t>Funds Requested by proposer</t>
  </si>
  <si>
    <t>Funds granted by NSF</t>
  </si>
  <si>
    <t>B. OTHER PERSONNEL (SHOW NUMBERS IN BRACKETS)</t>
  </si>
  <si>
    <t xml:space="preserve">   TOTAL SALARIES AND WAGES (A + B)</t>
  </si>
  <si>
    <t>C. FRINGE BENEFITS (IF CHARGED AS DIRECT COSTS)</t>
  </si>
  <si>
    <t xml:space="preserve">   TOTAL SALARIES, WAGES, AND FRINGE BENEFITS (A + B + C)</t>
  </si>
  <si>
    <t>D. EQUIPMENT (LIST ITEM AND DOLLAR AMOUNT FOR EACH ITEM &gt; $5,000)</t>
  </si>
  <si>
    <r>
      <t xml:space="preserve">6.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OTHERS (LIST INDIVIDUALLY ON BUDGET JUSTIFICATION PAGE)</t>
    </r>
  </si>
  <si>
    <r>
      <t xml:space="preserve">1.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POST DOCTORAL ASSOCIATES</t>
    </r>
  </si>
  <si>
    <r>
      <t xml:space="preserve">5.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SECRETARIAL - CLERICAL (IF CHARGED DIRECTLY)</t>
    </r>
  </si>
  <si>
    <r>
      <t xml:space="preserve">6.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</t>
    </r>
  </si>
  <si>
    <t>E. TRAVEL      1. DOMESTIC (INCL. CANADA, MEXICO, AND U.S. POSSESSIONS)</t>
  </si>
  <si>
    <t xml:space="preserve">                        2. FOREIGN</t>
  </si>
  <si>
    <t xml:space="preserve">   TOTAL EQUIPMENT</t>
  </si>
  <si>
    <t>F. PARTICIPANT SUPPORT COSTS</t>
  </si>
  <si>
    <t>G. OTHER DIRECT COSTS</t>
  </si>
  <si>
    <t>1. MATERIALS AND SUPPLIES</t>
  </si>
  <si>
    <t>2. PUBLICATION COSTS/DOCUMENTATION/DISSEMINATION</t>
  </si>
  <si>
    <t>3. CONSULTANT SERVICES</t>
  </si>
  <si>
    <t>4. COMPUTER SERVICES</t>
  </si>
  <si>
    <t>5. SUBAWARDS</t>
  </si>
  <si>
    <t xml:space="preserve">   TOTAL OTHER DIRECT COSTS</t>
  </si>
  <si>
    <t>H. TOTAL DIRECT COSTS (A THROUGH G)</t>
  </si>
  <si>
    <t>I. INDIRECT COSTS (F&amp;) (SPECIFY RATE AND BASE)</t>
  </si>
  <si>
    <t>J. TOTAL DIRECT AND INDIRECT COSTS (H + I)</t>
  </si>
  <si>
    <t>K. RESIDUAL FUNDS (IF FOR FURTHER SUPPORT OF CURRENT PROJECTS)</t>
  </si>
  <si>
    <t>L. AMOUNT OF THIS REQUEST (J) OR (J MINUS K)</t>
  </si>
  <si>
    <t>AGREED LEVEL IF DIFFERENT  $</t>
  </si>
  <si>
    <t>PI/PD NAME</t>
  </si>
  <si>
    <t>ORG REP. NAME</t>
  </si>
  <si>
    <r>
      <t xml:space="preserve">3. SUBSISTENCE                                  </t>
    </r>
    <r>
      <rPr>
        <b/>
        <sz val="8"/>
        <rFont val="Arial"/>
        <family val="2"/>
      </rPr>
      <t>$0</t>
    </r>
  </si>
  <si>
    <r>
      <t xml:space="preserve">1. STIPENDS                                         </t>
    </r>
    <r>
      <rPr>
        <b/>
        <sz val="8"/>
        <rFont val="Arial"/>
        <family val="2"/>
      </rPr>
      <t>$0</t>
    </r>
  </si>
  <si>
    <r>
      <t xml:space="preserve">M. COST SHARING PROPOSED LEVEL $             </t>
    </r>
    <r>
      <rPr>
        <b/>
        <sz val="8"/>
        <rFont val="Arial"/>
        <family val="2"/>
      </rPr>
      <t>0</t>
    </r>
  </si>
  <si>
    <r>
      <t xml:space="preserve">2. TRAVEL                                            </t>
    </r>
    <r>
      <rPr>
        <b/>
        <sz val="8"/>
        <rFont val="Arial"/>
        <family val="2"/>
      </rPr>
      <t>$0</t>
    </r>
  </si>
  <si>
    <t>SUMMARY - PROPOSAL BUDGET</t>
  </si>
  <si>
    <t>YEAR 1</t>
  </si>
  <si>
    <r>
      <t xml:space="preserve">4. OTHER                                              </t>
    </r>
    <r>
      <rPr>
        <b/>
        <sz val="8"/>
        <rFont val="Arial"/>
        <family val="2"/>
      </rPr>
      <t>$0</t>
    </r>
  </si>
  <si>
    <r>
      <t xml:space="preserve">   TOTAL NUMBER OF PARTICIPANTS </t>
    </r>
    <r>
      <rPr>
        <b/>
        <sz val="8"/>
        <rFont val="Arial"/>
        <family val="2"/>
      </rPr>
      <t>( 0 )</t>
    </r>
    <r>
      <rPr>
        <sz val="8"/>
        <rFont val="Arial"/>
        <family val="2"/>
      </rPr>
      <t xml:space="preserve">        TOTAL PARTICIPANT COSTS</t>
    </r>
  </si>
  <si>
    <t>YEAR 2</t>
  </si>
  <si>
    <t>CUM</t>
  </si>
  <si>
    <r>
      <t xml:space="preserve">2.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 PROFESSIONALS (TECHNICIAN, PROGRAMMER, ETC.)</t>
    </r>
  </si>
  <si>
    <r>
      <t>6. OTHER</t>
    </r>
    <r>
      <rPr>
        <b/>
        <sz val="8"/>
        <rFont val="Arial"/>
        <family val="2"/>
      </rPr>
      <t xml:space="preserve"> (TUITION)</t>
    </r>
  </si>
  <si>
    <r>
      <t xml:space="preserve">4.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UNDERGRADUATE STUDENTS</t>
    </r>
  </si>
  <si>
    <t>Salaries, Travel, Materials, &amp; Pub Costs (Rate: 37.5%)</t>
  </si>
  <si>
    <r>
      <t xml:space="preserve">7.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TOTAL SENIOR PERSONNEL</t>
    </r>
  </si>
  <si>
    <r>
      <t xml:space="preserve">3.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GRADUATE STUDENTS</t>
    </r>
  </si>
  <si>
    <t>C. Edward Chow</t>
  </si>
  <si>
    <r>
      <t xml:space="preserve">7. 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TOTAL SENIOR PERSONNEL</t>
    </r>
  </si>
  <si>
    <t xml:space="preserve"> </t>
  </si>
  <si>
    <r>
      <t>6. OTHER</t>
    </r>
    <r>
      <rPr>
        <b/>
        <sz val="8"/>
        <rFont val="Arial"/>
        <family val="2"/>
      </rPr>
      <t xml:space="preserve"> (TUITION)=</t>
    </r>
  </si>
  <si>
    <r>
      <t xml:space="preserve">3. </t>
    </r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GRADUATE STUDENTS</t>
    </r>
  </si>
  <si>
    <t>C. Edward Chow (1.5 summer months)</t>
  </si>
  <si>
    <t>Xiaobo Joe Zhou (1.5 summer months)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</si>
</sst>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#,##0.00;[Red]#,##0.00"/>
    <numFmt numFmtId="172" formatCode="#,##0;[Red]#,##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1" fontId="2" fillId="0" borderId="1" xfId="15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1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41" fontId="9" fillId="0" borderId="1" xfId="15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41" fontId="10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5">
      <selection activeCell="E47" sqref="E47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45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">
        <v>56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43" t="s">
        <v>61</v>
      </c>
      <c r="B9" s="4"/>
      <c r="C9" s="4"/>
      <c r="D9" s="4">
        <f>9284.34*1.5</f>
        <v>13926.51</v>
      </c>
      <c r="E9" s="5">
        <f>SUM(B9:D9)</f>
        <v>13926.51</v>
      </c>
      <c r="F9" s="1"/>
    </row>
    <row r="10" spans="1:6" ht="12.75">
      <c r="A10" s="43" t="s">
        <v>62</v>
      </c>
      <c r="B10" s="4"/>
      <c r="C10" s="4"/>
      <c r="D10" s="4">
        <f>75975*1.5/9</f>
        <v>12662.5</v>
      </c>
      <c r="E10" s="5">
        <f>SUM(B10:D10)</f>
        <v>12662.5</v>
      </c>
      <c r="F10" s="1"/>
    </row>
    <row r="11" spans="1:6" ht="12.75">
      <c r="A11" s="43" t="s">
        <v>58</v>
      </c>
      <c r="B11" s="4"/>
      <c r="C11" s="4"/>
      <c r="D11" s="4" t="s">
        <v>58</v>
      </c>
      <c r="E11" s="5">
        <f>SUM(B11:D11)</f>
        <v>0</v>
      </c>
      <c r="F11" s="1"/>
    </row>
    <row r="12" spans="1:6" ht="12.75">
      <c r="A12" s="21" t="s">
        <v>3</v>
      </c>
      <c r="B12" s="4"/>
      <c r="C12" s="4"/>
      <c r="D12" s="4"/>
      <c r="E12" s="1"/>
      <c r="F12" s="1"/>
    </row>
    <row r="13" spans="1:6" ht="12.75">
      <c r="A13" s="21" t="s">
        <v>4</v>
      </c>
      <c r="B13" s="4"/>
      <c r="C13" s="4"/>
      <c r="D13" s="4"/>
      <c r="E13" s="1"/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57</v>
      </c>
      <c r="B15" s="4">
        <f>SUM(B9:B14)</f>
        <v>0</v>
      </c>
      <c r="C15" s="4">
        <f>SUM(C9:C14)</f>
        <v>0</v>
      </c>
      <c r="D15" s="4">
        <f>SUM(D9:D14)</f>
        <v>26589.010000000002</v>
      </c>
      <c r="E15" s="5">
        <f>SUM(E9:E14)</f>
        <v>26589.010000000002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>
        <v>0</v>
      </c>
      <c r="C20" s="4">
        <f>1500*9*2</f>
        <v>27000</v>
      </c>
      <c r="D20" s="4">
        <f>3000*2*2</f>
        <v>12000</v>
      </c>
      <c r="E20" s="5">
        <f>SUM(B20:D20)</f>
        <v>39000</v>
      </c>
      <c r="F20" s="1"/>
    </row>
    <row r="21" spans="1:6" ht="12">
      <c r="A21" s="8" t="s">
        <v>52</v>
      </c>
      <c r="B21" s="4"/>
      <c r="C21" s="4"/>
      <c r="D21" s="4"/>
      <c r="E21" s="5">
        <f>SUM(B21:D21)</f>
        <v>0</v>
      </c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65589.01000000001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10564.9228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76153.93280000001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4900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 t="s">
        <v>58</v>
      </c>
      <c r="C35" s="9"/>
      <c r="D35" s="9"/>
      <c r="E35" s="5">
        <v>6000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>
        <v>0</v>
      </c>
      <c r="F39" s="8"/>
    </row>
    <row r="40" spans="1:6" ht="12">
      <c r="A40" s="8" t="s">
        <v>43</v>
      </c>
      <c r="B40" s="9"/>
      <c r="C40" s="9"/>
      <c r="D40" s="9"/>
      <c r="E40" s="1">
        <v>0</v>
      </c>
      <c r="F40" s="8"/>
    </row>
    <row r="41" spans="1:6" ht="12">
      <c r="A41" s="8" t="s">
        <v>40</v>
      </c>
      <c r="B41" s="9"/>
      <c r="C41" s="9"/>
      <c r="D41" s="9"/>
      <c r="E41" s="1">
        <v>0</v>
      </c>
      <c r="F41" s="8"/>
    </row>
    <row r="42" spans="1:6" ht="12">
      <c r="A42" s="8" t="s">
        <v>46</v>
      </c>
      <c r="B42" s="9"/>
      <c r="C42" s="9"/>
      <c r="D42" s="9"/>
      <c r="E42" s="1">
        <v>0</v>
      </c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 t="s">
        <v>58</v>
      </c>
      <c r="C45" s="9"/>
      <c r="D45" s="9"/>
      <c r="E45" s="5">
        <v>500</v>
      </c>
      <c r="F45" s="8"/>
    </row>
    <row r="46" spans="1:6" ht="12">
      <c r="A46" s="8" t="s">
        <v>27</v>
      </c>
      <c r="B46" s="9" t="s">
        <v>58</v>
      </c>
      <c r="C46" s="9"/>
      <c r="D46" s="9"/>
      <c r="E46" s="6">
        <v>500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59</v>
      </c>
      <c r="B50" s="9" t="s">
        <v>58</v>
      </c>
      <c r="C50" s="9"/>
      <c r="D50" s="9"/>
      <c r="E50" s="20">
        <f>18000*2</f>
        <v>36000</v>
      </c>
      <c r="F50" s="8"/>
    </row>
    <row r="51" spans="1:6" ht="12">
      <c r="A51" s="15" t="s">
        <v>31</v>
      </c>
      <c r="B51" s="9" t="s">
        <v>58</v>
      </c>
      <c r="C51" s="9"/>
      <c r="D51" s="9"/>
      <c r="E51" s="5">
        <f>SUM(E45:E50)</f>
        <v>37000</v>
      </c>
      <c r="F51" s="8"/>
    </row>
    <row r="52" spans="1:6" ht="12">
      <c r="A52" s="8" t="s">
        <v>32</v>
      </c>
      <c r="B52" s="44">
        <f>B15</f>
        <v>0</v>
      </c>
      <c r="C52" s="9"/>
      <c r="D52" s="9"/>
      <c r="E52" s="6">
        <f>E27+E33+E35+E36+E43+E51</f>
        <v>124053.93280000001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53</v>
      </c>
      <c r="B54" s="9"/>
      <c r="C54" s="9"/>
      <c r="D54" s="9"/>
      <c r="E54" s="5">
        <f>(E27+E35+E36+E43+E45+E46+E48)*0.375</f>
        <v>31182.724800000004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155236.6576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155236.6576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7">
      <selection activeCell="E47" sqref="E47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3" width="8.421875" style="14" customWidth="1"/>
    <col min="4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48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21" t="str">
        <f>'Year 1'!A9</f>
        <v>C. Edward Chow (1.5 summer months)</v>
      </c>
      <c r="B9" s="4"/>
      <c r="C9" s="4"/>
      <c r="D9" s="4">
        <f>E9</f>
        <v>14622.835500000001</v>
      </c>
      <c r="E9" s="5">
        <f>'Year 1'!E9*1.05</f>
        <v>14622.835500000001</v>
      </c>
      <c r="F9" s="1"/>
    </row>
    <row r="10" spans="1:6" ht="12.75">
      <c r="A10" s="21" t="str">
        <f>'Year 1'!A10</f>
        <v>Xiaobo Joe Zhou (1.5 summer months)</v>
      </c>
      <c r="B10" s="4"/>
      <c r="C10" s="4"/>
      <c r="D10" s="4">
        <f>E10</f>
        <v>13295.625</v>
      </c>
      <c r="E10" s="5">
        <f>'Year 1'!E10*1.05</f>
        <v>13295.625</v>
      </c>
      <c r="F10" s="1"/>
    </row>
    <row r="11" spans="1:6" ht="12.75">
      <c r="A11" s="21" t="str">
        <f>'Year 1'!A11</f>
        <v> </v>
      </c>
      <c r="B11" s="3"/>
      <c r="C11" s="3"/>
      <c r="D11" s="3"/>
      <c r="E11" s="5">
        <f>'Year 1'!E11*1.05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1'!E12*1.05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1'!E13*1.05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54</v>
      </c>
      <c r="B15" s="4">
        <f>SUM(B9:B14)</f>
        <v>0</v>
      </c>
      <c r="C15" s="4">
        <f>SUM(C9:C14)</f>
        <v>0</v>
      </c>
      <c r="D15" s="4">
        <f>SUM(D9:D14)</f>
        <v>27918.4605</v>
      </c>
      <c r="E15" s="5">
        <f>SUM(E9:E14)</f>
        <v>27918.4605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>
        <v>0</v>
      </c>
      <c r="C20" s="4">
        <f>1500*9*2</f>
        <v>27000</v>
      </c>
      <c r="D20" s="4">
        <f>3000*2*2</f>
        <v>12000</v>
      </c>
      <c r="E20" s="5">
        <f>SUM(C20:D20)</f>
        <v>39000</v>
      </c>
      <c r="F20" s="1"/>
    </row>
    <row r="21" spans="1:6" ht="12">
      <c r="A21" s="8" t="s">
        <v>52</v>
      </c>
      <c r="B21" s="4"/>
      <c r="C21" s="4"/>
      <c r="D21" s="4"/>
      <c r="E21" s="5"/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66918.4605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10937.168940000001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77855.62944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4900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1500*4</f>
        <v>6000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/>
      <c r="F39" s="8"/>
    </row>
    <row r="40" spans="1:6" ht="12">
      <c r="A40" s="8" t="s">
        <v>43</v>
      </c>
      <c r="B40" s="9"/>
      <c r="C40" s="9"/>
      <c r="D40" s="9"/>
      <c r="E40" s="1"/>
      <c r="F40" s="8"/>
    </row>
    <row r="41" spans="1:6" ht="12">
      <c r="A41" s="8" t="s">
        <v>40</v>
      </c>
      <c r="B41" s="9"/>
      <c r="C41" s="9"/>
      <c r="D41" s="9"/>
      <c r="E41" s="1"/>
      <c r="F41" s="8"/>
    </row>
    <row r="42" spans="1:6" ht="12">
      <c r="A42" s="8" t="s">
        <v>46</v>
      </c>
      <c r="B42" s="9"/>
      <c r="C42" s="9"/>
      <c r="D42" s="9"/>
      <c r="E42" s="1"/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v>500</v>
      </c>
      <c r="F45" s="8"/>
    </row>
    <row r="46" spans="1:6" ht="12">
      <c r="A46" s="8" t="s">
        <v>27</v>
      </c>
      <c r="B46" s="9"/>
      <c r="C46" s="9"/>
      <c r="D46" s="9"/>
      <c r="E46" s="6">
        <v>500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51</v>
      </c>
      <c r="B50" s="9"/>
      <c r="C50" s="9"/>
      <c r="D50" s="9"/>
      <c r="E50" s="20">
        <f>18000*2</f>
        <v>36000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37000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125755.62944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53</v>
      </c>
      <c r="B54" s="9"/>
      <c r="C54" s="9"/>
      <c r="D54" s="9"/>
      <c r="E54" s="5">
        <f>(E27+E35+E36+E43+E45+E46+E48)*0.375</f>
        <v>31820.861040000003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157576.49048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157576.49048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5">
      <selection activeCell="E47" sqref="E47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48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21" t="str">
        <f>'Year 1'!A9</f>
        <v>C. Edward Chow (1.5 summer months)</v>
      </c>
      <c r="B9" s="4"/>
      <c r="C9" s="4"/>
      <c r="D9" s="4">
        <f>E9</f>
        <v>15353.977275000001</v>
      </c>
      <c r="E9" s="5">
        <f>'Year 2'!E9*1.05</f>
        <v>15353.977275000001</v>
      </c>
      <c r="F9" s="1"/>
    </row>
    <row r="10" spans="1:6" ht="12.75">
      <c r="A10" s="21" t="str">
        <f>'Year 1'!A10</f>
        <v>Xiaobo Joe Zhou (1.5 summer months)</v>
      </c>
      <c r="B10" s="4"/>
      <c r="C10" s="4"/>
      <c r="D10" s="4">
        <f>E10</f>
        <v>13960.40625</v>
      </c>
      <c r="E10" s="5">
        <f>'Year 2'!E10*1.05</f>
        <v>13960.40625</v>
      </c>
      <c r="F10" s="1"/>
    </row>
    <row r="11" spans="1:6" ht="12.75">
      <c r="A11" s="21" t="str">
        <f>'Year 1'!A11</f>
        <v> </v>
      </c>
      <c r="B11" s="3"/>
      <c r="C11" s="3"/>
      <c r="D11" s="3"/>
      <c r="E11" s="5">
        <f>'Year 2'!E11*1.05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2'!E12*1.05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2'!E13*1.05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54</v>
      </c>
      <c r="B15" s="4">
        <f>SUM(B9:B14)</f>
        <v>0</v>
      </c>
      <c r="C15" s="4">
        <f>SUM(C9:C14)</f>
        <v>0</v>
      </c>
      <c r="D15" s="4">
        <f>SUM(D9:D14)</f>
        <v>29314.383525</v>
      </c>
      <c r="E15" s="5">
        <f>SUM(E9:E14)</f>
        <v>29314.383525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55</v>
      </c>
      <c r="B20" s="4">
        <v>0</v>
      </c>
      <c r="C20" s="4">
        <f>1500*9*2</f>
        <v>27000</v>
      </c>
      <c r="D20" s="4">
        <f>3000*2*2</f>
        <v>12000</v>
      </c>
      <c r="E20" s="5">
        <f>SUM(C20:D20)</f>
        <v>39000</v>
      </c>
      <c r="F20" s="1"/>
    </row>
    <row r="21" spans="1:6" ht="12">
      <c r="A21" s="8" t="s">
        <v>52</v>
      </c>
      <c r="B21" s="4"/>
      <c r="C21" s="4"/>
      <c r="D21" s="4"/>
      <c r="E21" s="5"/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68314.383525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11328.027387000002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79642.41091199999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4900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1500*4</f>
        <v>6000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/>
      <c r="F39" s="8"/>
    </row>
    <row r="40" spans="1:6" ht="12">
      <c r="A40" s="8" t="s">
        <v>43</v>
      </c>
      <c r="B40" s="9"/>
      <c r="C40" s="9"/>
      <c r="D40" s="9"/>
      <c r="E40" s="1"/>
      <c r="F40" s="8"/>
    </row>
    <row r="41" spans="1:6" ht="12">
      <c r="A41" s="8" t="s">
        <v>40</v>
      </c>
      <c r="B41" s="9"/>
      <c r="C41" s="9"/>
      <c r="D41" s="9"/>
      <c r="E41" s="1"/>
      <c r="F41" s="8"/>
    </row>
    <row r="42" spans="1:6" ht="12">
      <c r="A42" s="8" t="s">
        <v>46</v>
      </c>
      <c r="B42" s="9"/>
      <c r="C42" s="9"/>
      <c r="D42" s="9"/>
      <c r="E42" s="1"/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v>500</v>
      </c>
      <c r="F45" s="8"/>
    </row>
    <row r="46" spans="1:6" ht="12">
      <c r="A46" s="8" t="s">
        <v>27</v>
      </c>
      <c r="B46" s="9"/>
      <c r="C46" s="9"/>
      <c r="D46" s="9"/>
      <c r="E46" s="6">
        <v>500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51</v>
      </c>
      <c r="B50" s="9"/>
      <c r="C50" s="9"/>
      <c r="D50" s="9"/>
      <c r="E50" s="20">
        <f>18000*2</f>
        <v>36000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37000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127542.41091199999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53</v>
      </c>
      <c r="B54" s="9"/>
      <c r="C54" s="9"/>
      <c r="D54" s="9"/>
      <c r="E54" s="5">
        <f>(E27+E35+E36+E43+E45+E46+E48)*0.375</f>
        <v>32490.904091999997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160033.31500399997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160033.31500399997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9" sqref="A9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49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21" t="str">
        <f>'Year 1'!A9</f>
        <v>C. Edward Chow (1.5 summer months)</v>
      </c>
      <c r="B9" s="4"/>
      <c r="C9" s="4"/>
      <c r="D9" s="4"/>
      <c r="E9" s="5">
        <f>'Year 1'!E9+'Year 2'!E9+'Year 3'!E9</f>
        <v>43903.32277500001</v>
      </c>
      <c r="F9" s="1"/>
    </row>
    <row r="10" spans="1:6" ht="12.75">
      <c r="A10" s="21" t="str">
        <f>'Year 1'!A10</f>
        <v>Xiaobo Joe Zhou (1.5 summer months)</v>
      </c>
      <c r="B10" s="4"/>
      <c r="C10" s="4"/>
      <c r="D10" s="4"/>
      <c r="E10" s="5">
        <f>'Year 1'!E10+'Year 2'!E10+'Year 3'!E10</f>
        <v>39918.53125</v>
      </c>
      <c r="F10" s="1"/>
    </row>
    <row r="11" spans="1:6" ht="12.75">
      <c r="A11" s="21" t="str">
        <f>'Year 1'!A11</f>
        <v> </v>
      </c>
      <c r="B11" s="3"/>
      <c r="C11" s="3"/>
      <c r="D11" s="3"/>
      <c r="E11" s="5">
        <f>'Year 1'!E11+'Year 2'!E11+'Year 3'!E11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1'!E12+'Year 2'!E12+'Year 3'!E12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1'!E13+'Year 2'!E13+'Year 3'!E13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54</v>
      </c>
      <c r="B15" s="4">
        <f>'Year 1'!B15+'Year 2'!B15+'Year 3'!B15</f>
        <v>0</v>
      </c>
      <c r="C15" s="4">
        <f>'Year 1'!C15+'Year 2'!C15+'Year 3'!C15</f>
        <v>0</v>
      </c>
      <c r="D15" s="4">
        <f>'Year 1'!D15+'Year 2'!D15+'Year 3'!D15</f>
        <v>83821.85402500001</v>
      </c>
      <c r="E15" s="5">
        <f>SUM(E9:E14)</f>
        <v>83821.85402500001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55</v>
      </c>
      <c r="B20" s="4">
        <f>'Year 1'!B20+'Year 2'!B20+'Year 3'!B20</f>
        <v>0</v>
      </c>
      <c r="C20" s="4">
        <f>'Year 1'!C20+'Year 2'!C20+'Year 3'!C20</f>
        <v>81000</v>
      </c>
      <c r="D20" s="4">
        <f>'Year 1'!D20+'Year 2'!D20+'Year 3'!D20</f>
        <v>36000</v>
      </c>
      <c r="E20" s="5">
        <f>'Year 1'!E20+'Year 2'!E20+'Year 3'!E20</f>
        <v>117000</v>
      </c>
      <c r="F20" s="1"/>
    </row>
    <row r="21" spans="1:6" ht="12">
      <c r="A21" s="8" t="s">
        <v>52</v>
      </c>
      <c r="B21" s="4"/>
      <c r="C21" s="4"/>
      <c r="D21" s="4"/>
      <c r="E21" s="5"/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200821.854025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32830.119127000005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233651.97315200002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5">
        <f>'Year 1'!E33+'Year 2'!E33+'Year 3'!E33</f>
        <v>14700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'Year 1'!E35+'Year 2'!E35+'Year 3'!E35</f>
        <v>18000</v>
      </c>
      <c r="F35" s="8"/>
    </row>
    <row r="36" spans="1:6" ht="12">
      <c r="A36" s="8" t="s">
        <v>22</v>
      </c>
      <c r="B36" s="9"/>
      <c r="C36" s="9"/>
      <c r="D36" s="9"/>
      <c r="E36" s="5">
        <f>'Year 1'!E36+'Year 2'!E36+'Year 3'!E36</f>
        <v>0</v>
      </c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5">
        <f>'Year 1'!E39+'Year 2'!E39+'Year 3'!E39</f>
        <v>0</v>
      </c>
      <c r="F39" s="8"/>
    </row>
    <row r="40" spans="1:6" ht="12">
      <c r="A40" s="8" t="s">
        <v>43</v>
      </c>
      <c r="B40" s="9"/>
      <c r="C40" s="9"/>
      <c r="D40" s="9"/>
      <c r="E40" s="5">
        <f>'Year 1'!E40+'Year 2'!E40+'Year 3'!E40</f>
        <v>0</v>
      </c>
      <c r="F40" s="8"/>
    </row>
    <row r="41" spans="1:6" ht="12">
      <c r="A41" s="8" t="s">
        <v>40</v>
      </c>
      <c r="B41" s="9"/>
      <c r="C41" s="9"/>
      <c r="D41" s="9"/>
      <c r="E41" s="5">
        <f>'Year 1'!E41+'Year 2'!E41+'Year 3'!E41</f>
        <v>0</v>
      </c>
      <c r="F41" s="8"/>
    </row>
    <row r="42" spans="1:6" ht="12">
      <c r="A42" s="8" t="s">
        <v>46</v>
      </c>
      <c r="B42" s="9"/>
      <c r="C42" s="9"/>
      <c r="D42" s="9"/>
      <c r="E42" s="5">
        <f>'Year 1'!E42+'Year 2'!E42+'Year 3'!E42</f>
        <v>0</v>
      </c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f>'Year 1'!E45+'Year 2'!E45+'Year 3'!E45</f>
        <v>1500</v>
      </c>
      <c r="F45" s="8"/>
    </row>
    <row r="46" spans="1:6" ht="12">
      <c r="A46" s="8" t="s">
        <v>27</v>
      </c>
      <c r="B46" s="9"/>
      <c r="C46" s="9"/>
      <c r="D46" s="9"/>
      <c r="E46" s="5">
        <f>'Year 1'!E46+'Year 2'!E46+'Year 3'!E46</f>
        <v>1500</v>
      </c>
      <c r="F46" s="8"/>
    </row>
    <row r="47" spans="1:6" ht="12">
      <c r="A47" s="8" t="s">
        <v>28</v>
      </c>
      <c r="B47" s="9"/>
      <c r="C47" s="9"/>
      <c r="D47" s="9"/>
      <c r="E47" s="5">
        <f>'Year 1'!E47+'Year 2'!E47+'Year 3'!E47</f>
        <v>0</v>
      </c>
      <c r="F47" s="8"/>
    </row>
    <row r="48" spans="1:6" ht="12">
      <c r="A48" s="8" t="s">
        <v>29</v>
      </c>
      <c r="B48" s="9"/>
      <c r="C48" s="9"/>
      <c r="D48" s="9"/>
      <c r="E48" s="5">
        <f>'Year 1'!E48+'Year 2'!E48+'Year 3'!E48</f>
        <v>0</v>
      </c>
      <c r="F48" s="8"/>
    </row>
    <row r="49" spans="1:6" ht="12">
      <c r="A49" s="8" t="s">
        <v>30</v>
      </c>
      <c r="B49" s="9"/>
      <c r="C49" s="9"/>
      <c r="D49" s="9"/>
      <c r="E49" s="5">
        <f>'Year 1'!E49+'Year 2'!E49+'Year 3'!E49</f>
        <v>0</v>
      </c>
      <c r="F49" s="8"/>
    </row>
    <row r="50" spans="1:6" ht="12">
      <c r="A50" s="8" t="s">
        <v>51</v>
      </c>
      <c r="B50" s="9"/>
      <c r="C50" s="9"/>
      <c r="D50" s="9"/>
      <c r="E50" s="5">
        <f>'Year 1'!E50+'Year 2'!E50+'Year 3'!E50</f>
        <v>108000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111000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377351.973152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53</v>
      </c>
      <c r="B54" s="9"/>
      <c r="C54" s="9"/>
      <c r="D54" s="9"/>
      <c r="E54" s="5">
        <f>(E27+E35+E36+E43+E45+E46+E48)*0.375</f>
        <v>95494.48993200001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472846.463084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472846.463084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UCCS:  EAS/ECE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msoltani</dc:creator>
  <cp:keywords/>
  <dc:description/>
  <cp:lastModifiedBy>Edward Chow</cp:lastModifiedBy>
  <cp:lastPrinted>2005-02-01T16:15:20Z</cp:lastPrinted>
  <dcterms:created xsi:type="dcterms:W3CDTF">2002-10-16T18:51:27Z</dcterms:created>
  <dcterms:modified xsi:type="dcterms:W3CDTF">2005-02-01T16:15:31Z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1811226116</vt:i4>
  </property>
  <property fmtid="{D5CDD505-2E9C-101B-9397-08002B2CF9AE}" pid="3" name="_EmailSubject">
    <vt:lpwstr>template</vt:lpwstr>
  </property>
  <property fmtid="{D5CDD505-2E9C-101B-9397-08002B2CF9AE}" pid="4" name="_AuthorEmail">
    <vt:lpwstr>rtaylor@eas.uccs.edu</vt:lpwstr>
  </property>
  <property fmtid="{D5CDD505-2E9C-101B-9397-08002B2CF9AE}" pid="5" name="_AuthorEmailDisplayName">
    <vt:lpwstr>Rhea J. Taylor</vt:lpwstr>
  </property>
  <property fmtid="{D5CDD505-2E9C-101B-9397-08002B2CF9AE}" pid="6" name="_PreviousAdHocReviewCycleID">
    <vt:i4>1569880974</vt:i4>
  </property>
  <property fmtid="{D5CDD505-2E9C-101B-9397-08002B2CF9AE}" pid="7" name="_ReviewingToolsShownOnce">
    <vt:lpwstr/>
  </property>
</Properties>
</file>